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puente\OneDrive\ANT - OneDrive - Generalitat de Catalunya\Escritorio\OPERACIÓ\Licitacions\Artèries\"/>
    </mc:Choice>
  </mc:AlternateContent>
  <xr:revisionPtr revIDLastSave="0" documentId="8_{3CADD8FF-AFF1-4F8C-A298-47E6E2396BD9}" xr6:coauthVersionLast="47" xr6:coauthVersionMax="47" xr10:uidLastSave="{00000000-0000-0000-0000-000000000000}"/>
  <bookViews>
    <workbookView xWindow="-120" yWindow="-120" windowWidth="29040" windowHeight="15720" xr2:uid="{13125431-2EE6-4613-BA87-F7A686C5E8F4}"/>
  </bookViews>
  <sheets>
    <sheet name="Oferta económica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14" l="1"/>
  <c r="G56" i="14"/>
  <c r="G55" i="14"/>
  <c r="G34" i="14"/>
  <c r="G35" i="14"/>
  <c r="G36" i="14"/>
  <c r="G37" i="14"/>
  <c r="G38" i="14"/>
  <c r="G39" i="14"/>
  <c r="G40" i="14"/>
  <c r="G41" i="14"/>
  <c r="G42" i="14"/>
  <c r="G43" i="14"/>
  <c r="G44" i="14"/>
  <c r="G33" i="14"/>
  <c r="G19" i="14"/>
  <c r="G18" i="14"/>
  <c r="H7" i="14"/>
  <c r="H6" i="14"/>
  <c r="H5" i="14"/>
  <c r="H4" i="14"/>
  <c r="H8" i="14" l="1"/>
  <c r="H9" i="14" s="1"/>
  <c r="H10" i="14" s="1"/>
</calcChain>
</file>

<file path=xl/sharedStrings.xml><?xml version="1.0" encoding="utf-8"?>
<sst xmlns="http://schemas.openxmlformats.org/spreadsheetml/2006/main" count="107" uniqueCount="83">
  <si>
    <t>P1</t>
  </si>
  <si>
    <t>P2</t>
  </si>
  <si>
    <t>(A) Mitjans personals i mitjans auxiliars</t>
  </si>
  <si>
    <t>TOTAL</t>
  </si>
  <si>
    <t>Dedicació (%)</t>
  </si>
  <si>
    <t>SERVEI D’ASSISTÈNCIA TÈCNICA PEL DISSENY E IMPLEMENTACIÓ D’UNA BASE DE CONEIXEMENT DIGITALITZADA SOBRE PROTOCOLS DE BUIDAT I OMPLERTA DE LES GRANS ARTÈRIES DE LA XARXA DE DISTRIBUCIÓ D’ATL</t>
  </si>
  <si>
    <t>IVA</t>
  </si>
  <si>
    <t>TOTAL amb IVA</t>
  </si>
  <si>
    <t>P3</t>
  </si>
  <si>
    <t>P4</t>
  </si>
  <si>
    <t>Unitat</t>
  </si>
  <si>
    <t>Reunions i visites a camp</t>
  </si>
  <si>
    <t>hora</t>
  </si>
  <si>
    <t>Adscripció contracte (mesos)</t>
  </si>
  <si>
    <t>Delineant projectista</t>
  </si>
  <si>
    <t>Fase 1 – Disseny metodològic i estructuració documental de la base de coneixement</t>
  </si>
  <si>
    <t>Item</t>
  </si>
  <si>
    <t>Entregable</t>
  </si>
  <si>
    <t>S'ha considerat de manera estimativa pel càlcul de les hores de dedicació:</t>
  </si>
  <si>
    <t>- Definició del marc metológic - 180 h</t>
  </si>
  <si>
    <t>- Plantilles i models de documents - 100 h</t>
  </si>
  <si>
    <t>- Definició de tipologia d'esquemes i documentació gràfica - 62 h</t>
  </si>
  <si>
    <t>- Arquitectura del sistema gestió documental - 100 h</t>
  </si>
  <si>
    <t>- Accés, codificació i generació de documents - 54 h</t>
  </si>
  <si>
    <t>- Validacions i revisions - 80 h</t>
  </si>
  <si>
    <t>Fase 2 – Recollida de coneixement expert i desenvolupament dels protocols operatius</t>
  </si>
  <si>
    <t>- 60 h per redacció capítol general de cada arteria (P7  a P18) - 720 h totals</t>
  </si>
  <si>
    <t>- 8 h per redacció capítols específics per cada tram de cada arteria (114 trams) - 912 h totals</t>
  </si>
  <si>
    <t>- Temps addicional en funció del número d'elements singulars de cada arteria i cada tram (1275 elements)  - 116 h</t>
  </si>
  <si>
    <t>Fase 3 – Formació, validació pràctica i millora contínua dels protocols i del sistema de gestió</t>
  </si>
  <si>
    <t>- Realització de 2 formacions completes, comprenent la documentació formativa pel personal de gestió i de camp</t>
  </si>
  <si>
    <t>- Realització de 2 simulacres complets, comprenent la documentació formativa i la supervisió de les operacions principals buidat i omplenat</t>
  </si>
  <si>
    <t>- Adaptació de la metodologia de millora als plans i formats de gestió de qualitat implantats per ATL</t>
  </si>
  <si>
    <t>P5</t>
  </si>
  <si>
    <t>Disseny model metodològic i procedimental</t>
  </si>
  <si>
    <t>P6</t>
  </si>
  <si>
    <t>Disseny del sistema documental</t>
  </si>
  <si>
    <t>P7</t>
  </si>
  <si>
    <t>Arteria PTT-EDT1 (3000)</t>
  </si>
  <si>
    <t>P8</t>
  </si>
  <si>
    <t>Arteria PTL - Fontsanta (2400)</t>
  </si>
  <si>
    <t>P9</t>
  </si>
  <si>
    <t>Arteria PTT-EDT2 (2200)</t>
  </si>
  <si>
    <t>P10</t>
  </si>
  <si>
    <t>Arteria PTL - C250 (1250)</t>
  </si>
  <si>
    <t>P11</t>
  </si>
  <si>
    <t>Arteria St. Quirze - Riera de Caldes</t>
  </si>
  <si>
    <t>P12</t>
  </si>
  <si>
    <t>Arteria Fontsanta - EDT</t>
  </si>
  <si>
    <t>P13</t>
  </si>
  <si>
    <t>ITAM Tordera - PTT</t>
  </si>
  <si>
    <t>P14</t>
  </si>
  <si>
    <t>Artèria ITAM Llobregat - Fontsanta</t>
  </si>
  <si>
    <t>Arteria Penedes-Garraf</t>
  </si>
  <si>
    <t>P16</t>
  </si>
  <si>
    <t>Arteria PTT - Mataró</t>
  </si>
  <si>
    <t>P17</t>
  </si>
  <si>
    <t>Arteria PTL-Abrera</t>
  </si>
  <si>
    <t>P18</t>
  </si>
  <si>
    <t>Arteria PTC - Igualada</t>
  </si>
  <si>
    <t>P19</t>
  </si>
  <si>
    <t>Preparació d’un Pla de formació del Personal involucrat.</t>
  </si>
  <si>
    <t>P20</t>
  </si>
  <si>
    <t>Preparació i Execució de simulacres d’operació</t>
  </si>
  <si>
    <t>P21</t>
  </si>
  <si>
    <t>Actualització i millora</t>
  </si>
  <si>
    <t>EQUIP DE REDACCIÓ TÈCNICA - PRESSUPOST DE LICITACIÓ</t>
  </si>
  <si>
    <t>Tècnic adjunt al cap</t>
  </si>
  <si>
    <t>DESGLOSSAMENT COSTOS PER FASES I ENTREGABLES DEL SERVEI</t>
  </si>
  <si>
    <t>Delegat del contracte</t>
  </si>
  <si>
    <t>Import (€)*</t>
  </si>
  <si>
    <t>** Hores estimades per cadascun dels membre de l'equip de redacció tècnica</t>
  </si>
  <si>
    <t>- ***Reunions i visites de camp - 9</t>
  </si>
  <si>
    <t>- ***Reunions i visites de camp - 19</t>
  </si>
  <si>
    <t>- ***Reunions i visites de camp - 5</t>
  </si>
  <si>
    <t>Cost</t>
  </si>
  <si>
    <t>P1 (h)**</t>
  </si>
  <si>
    <t>P2 (h)**</t>
  </si>
  <si>
    <t>P3 (h)**</t>
  </si>
  <si>
    <t>P4 (visita)***</t>
  </si>
  <si>
    <t>* Resultat de multiplicar Cost hora (€/h -  €/reunió) x Adscripció contracte (hores/reunions)</t>
  </si>
  <si>
    <t>Reunió</t>
  </si>
  <si>
    <t>Adscripció contracte (hores / reunions)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</si>
</sst>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164" formatCode="#,##0.00\ &quot;€/mes&quot;"/>
    <numFmt numFmtId="165" formatCode="#,##0.00\ &quot;€&quot;"/>
    <numFmt numFmtId="166" formatCode="#,##0.00\ &quot;€/h&quot;"/>
    <numFmt numFmtId="167" formatCode="#,##0.00\ &quot;€/reunió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8" fontId="0" fillId="0" borderId="1" xfId="0" applyNumberFormat="1" applyBorder="1" applyAlignment="1">
      <alignment horizontal="center"/>
    </xf>
    <xf numFmtId="8" fontId="0" fillId="0" borderId="0" xfId="0" applyNumberFormat="1"/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8" fontId="1" fillId="3" borderId="1" xfId="0" applyNumberFormat="1" applyFont="1" applyFill="1" applyBorder="1" applyAlignment="1">
      <alignment horizontal="center"/>
    </xf>
    <xf numFmtId="8" fontId="1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1" fillId="0" borderId="0" xfId="0" applyNumberFormat="1" applyFont="1"/>
    <xf numFmtId="165" fontId="0" fillId="0" borderId="0" xfId="0" applyNumberFormat="1"/>
    <xf numFmtId="3" fontId="1" fillId="3" borderId="1" xfId="0" applyNumberFormat="1" applyFont="1" applyFill="1" applyBorder="1" applyAlignment="1">
      <alignment horizontal="center"/>
    </xf>
    <xf numFmtId="9" fontId="0" fillId="0" borderId="0" xfId="0" applyNumberFormat="1"/>
    <xf numFmtId="9" fontId="0" fillId="0" borderId="1" xfId="0" applyNumberFormat="1" applyBorder="1" applyAlignment="1">
      <alignment horizontal="center"/>
    </xf>
    <xf numFmtId="0" fontId="3" fillId="0" borderId="0" xfId="0" applyFont="1"/>
    <xf numFmtId="0" fontId="1" fillId="0" borderId="1" xfId="0" applyFont="1" applyBorder="1"/>
    <xf numFmtId="0" fontId="3" fillId="0" borderId="0" xfId="0" quotePrefix="1" applyFont="1"/>
    <xf numFmtId="166" fontId="0" fillId="0" borderId="1" xfId="0" applyNumberFormat="1" applyBorder="1" applyAlignment="1" applyProtection="1">
      <alignment horizontal="center"/>
      <protection locked="0"/>
    </xf>
    <xf numFmtId="167" fontId="0" fillId="0" borderId="1" xfId="0" applyNumberFormat="1" applyBorder="1" applyAlignment="1" applyProtection="1">
      <alignment horizontal="center"/>
      <protection locked="0"/>
    </xf>
    <xf numFmtId="165" fontId="0" fillId="0" borderId="1" xfId="0" applyNumberForma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428CF-FC9C-4D4E-9D7A-44548371E982}">
  <sheetPr>
    <pageSetUpPr fitToPage="1"/>
  </sheetPr>
  <dimension ref="A1:N64"/>
  <sheetViews>
    <sheetView tabSelected="1" workbookViewId="0">
      <selection activeCell="E4" sqref="E4"/>
    </sheetView>
  </sheetViews>
  <sheetFormatPr baseColWidth="10" defaultRowHeight="15" x14ac:dyDescent="0.25"/>
  <cols>
    <col min="1" max="1" width="8.42578125" customWidth="1"/>
    <col min="2" max="2" width="51.28515625" bestFit="1" customWidth="1"/>
    <col min="3" max="6" width="16" customWidth="1"/>
    <col min="7" max="8" width="12.7109375" customWidth="1"/>
  </cols>
  <sheetData>
    <row r="1" spans="1:14" ht="31.5" customHeight="1" x14ac:dyDescent="0.25">
      <c r="A1" s="31" t="s">
        <v>5</v>
      </c>
      <c r="B1" s="32"/>
      <c r="C1" s="32"/>
      <c r="D1" s="32"/>
      <c r="E1" s="32"/>
      <c r="F1" s="32"/>
      <c r="G1" s="32"/>
      <c r="H1" s="32"/>
    </row>
    <row r="2" spans="1:14" x14ac:dyDescent="0.25">
      <c r="A2" s="27" t="s">
        <v>66</v>
      </c>
      <c r="B2" s="27">
        <v>0</v>
      </c>
      <c r="C2" s="27"/>
      <c r="D2" s="27"/>
      <c r="E2" s="27">
        <v>0</v>
      </c>
      <c r="F2" s="27">
        <v>0</v>
      </c>
      <c r="G2" s="27">
        <v>0</v>
      </c>
      <c r="H2" s="27">
        <v>0</v>
      </c>
    </row>
    <row r="3" spans="1:14" ht="60" x14ac:dyDescent="0.25">
      <c r="A3" s="17" t="s">
        <v>16</v>
      </c>
      <c r="B3" s="7" t="s">
        <v>2</v>
      </c>
      <c r="C3" s="7" t="s">
        <v>13</v>
      </c>
      <c r="D3" s="7" t="s">
        <v>4</v>
      </c>
      <c r="E3" s="7" t="s">
        <v>75</v>
      </c>
      <c r="F3" s="7" t="s">
        <v>10</v>
      </c>
      <c r="G3" s="7" t="s">
        <v>82</v>
      </c>
      <c r="H3" s="7" t="s">
        <v>70</v>
      </c>
    </row>
    <row r="4" spans="1:14" x14ac:dyDescent="0.25">
      <c r="A4" s="3" t="s">
        <v>0</v>
      </c>
      <c r="B4" s="3" t="s">
        <v>69</v>
      </c>
      <c r="C4" s="5">
        <v>15</v>
      </c>
      <c r="D4" s="15">
        <v>0.16</v>
      </c>
      <c r="E4" s="19"/>
      <c r="F4" s="4" t="s">
        <v>12</v>
      </c>
      <c r="G4" s="5">
        <v>368</v>
      </c>
      <c r="H4" s="10">
        <f>ROUND(G4*E4,2)</f>
        <v>0</v>
      </c>
      <c r="N4" s="14"/>
    </row>
    <row r="5" spans="1:14" x14ac:dyDescent="0.25">
      <c r="A5" s="3" t="s">
        <v>1</v>
      </c>
      <c r="B5" s="3" t="s">
        <v>67</v>
      </c>
      <c r="C5" s="5">
        <v>15</v>
      </c>
      <c r="D5" s="15">
        <v>0.64</v>
      </c>
      <c r="E5" s="19"/>
      <c r="F5" s="4" t="s">
        <v>12</v>
      </c>
      <c r="G5" s="5">
        <v>1436</v>
      </c>
      <c r="H5" s="10">
        <f>ROUND(G5*E5,2)</f>
        <v>0</v>
      </c>
      <c r="N5" s="14"/>
    </row>
    <row r="6" spans="1:14" x14ac:dyDescent="0.25">
      <c r="A6" s="3" t="s">
        <v>8</v>
      </c>
      <c r="B6" s="3" t="s">
        <v>14</v>
      </c>
      <c r="C6" s="5">
        <v>15</v>
      </c>
      <c r="D6" s="15">
        <v>0.33</v>
      </c>
      <c r="E6" s="19"/>
      <c r="F6" s="4" t="s">
        <v>12</v>
      </c>
      <c r="G6" s="5">
        <v>744</v>
      </c>
      <c r="H6" s="10">
        <f>ROUND(G6*E6,2)</f>
        <v>0</v>
      </c>
    </row>
    <row r="7" spans="1:14" x14ac:dyDescent="0.25">
      <c r="A7" s="3" t="s">
        <v>9</v>
      </c>
      <c r="B7" s="3" t="s">
        <v>11</v>
      </c>
      <c r="C7" s="5"/>
      <c r="D7" s="5"/>
      <c r="E7" s="20"/>
      <c r="F7" s="4" t="s">
        <v>81</v>
      </c>
      <c r="G7" s="5">
        <v>33</v>
      </c>
      <c r="H7" s="10">
        <f>ROUND(G7*E7,2)</f>
        <v>0</v>
      </c>
    </row>
    <row r="8" spans="1:14" x14ac:dyDescent="0.25">
      <c r="A8" s="28" t="s">
        <v>3</v>
      </c>
      <c r="B8" s="29">
        <v>0</v>
      </c>
      <c r="C8" s="29"/>
      <c r="D8" s="29"/>
      <c r="E8" s="29">
        <v>0</v>
      </c>
      <c r="F8" s="30">
        <v>0</v>
      </c>
      <c r="G8" s="13"/>
      <c r="H8" s="8">
        <f>SUM(H4:H7)</f>
        <v>0</v>
      </c>
      <c r="I8" s="2"/>
      <c r="J8" s="2"/>
    </row>
    <row r="9" spans="1:14" x14ac:dyDescent="0.25">
      <c r="A9" s="25" t="s">
        <v>6</v>
      </c>
      <c r="B9" s="25"/>
      <c r="C9" s="25"/>
      <c r="D9" s="25"/>
      <c r="E9" s="25"/>
      <c r="F9" s="25"/>
      <c r="G9" s="26"/>
      <c r="H9" s="1">
        <f>ROUND(H8*0.21,2)</f>
        <v>0</v>
      </c>
    </row>
    <row r="10" spans="1:14" x14ac:dyDescent="0.25">
      <c r="B10" s="6"/>
      <c r="C10" s="6"/>
      <c r="D10" s="6"/>
      <c r="E10" s="11"/>
      <c r="F10" s="34" t="s">
        <v>7</v>
      </c>
      <c r="G10" s="34"/>
      <c r="H10" s="9">
        <f>H9+H8</f>
        <v>0</v>
      </c>
    </row>
    <row r="11" spans="1:14" x14ac:dyDescent="0.25">
      <c r="A11" t="s">
        <v>80</v>
      </c>
    </row>
    <row r="13" spans="1:14" ht="29.25" customHeight="1" x14ac:dyDescent="0.25">
      <c r="A13" s="33" t="s">
        <v>5</v>
      </c>
      <c r="B13" s="33"/>
      <c r="C13" s="33"/>
      <c r="D13" s="33"/>
      <c r="E13" s="33"/>
      <c r="F13" s="33"/>
      <c r="G13" s="33"/>
      <c r="H13" s="33"/>
    </row>
    <row r="14" spans="1:14" x14ac:dyDescent="0.25">
      <c r="A14" s="27" t="s">
        <v>68</v>
      </c>
      <c r="B14" s="27"/>
      <c r="C14" s="27"/>
      <c r="D14" s="27"/>
      <c r="E14" s="27"/>
      <c r="F14" s="27"/>
      <c r="G14" s="27"/>
      <c r="H14" s="27"/>
    </row>
    <row r="16" spans="1:14" x14ac:dyDescent="0.25">
      <c r="A16" s="24" t="s">
        <v>15</v>
      </c>
      <c r="B16" s="24"/>
      <c r="C16" s="24"/>
      <c r="D16" s="24"/>
      <c r="E16" s="24"/>
      <c r="F16" s="24"/>
      <c r="G16" s="24"/>
      <c r="H16" s="24"/>
    </row>
    <row r="17" spans="1:9" x14ac:dyDescent="0.25">
      <c r="A17" s="17" t="s">
        <v>16</v>
      </c>
      <c r="B17" s="7" t="s">
        <v>17</v>
      </c>
      <c r="C17" s="7" t="s">
        <v>76</v>
      </c>
      <c r="D17" s="7" t="s">
        <v>77</v>
      </c>
      <c r="E17" s="7" t="s">
        <v>78</v>
      </c>
      <c r="F17" s="7" t="s">
        <v>79</v>
      </c>
      <c r="G17" s="22" t="s">
        <v>70</v>
      </c>
      <c r="H17" s="23"/>
    </row>
    <row r="18" spans="1:9" x14ac:dyDescent="0.25">
      <c r="A18" s="3" t="s">
        <v>33</v>
      </c>
      <c r="B18" s="3" t="s">
        <v>34</v>
      </c>
      <c r="C18" s="5">
        <v>134</v>
      </c>
      <c r="D18" s="5">
        <v>162</v>
      </c>
      <c r="E18" s="5">
        <v>106</v>
      </c>
      <c r="F18" s="5">
        <v>6</v>
      </c>
      <c r="G18" s="21">
        <f>ROUND($E$4*C18+$E$5*D18+$E$6*E18+F18*$E$7,2)</f>
        <v>0</v>
      </c>
      <c r="H18" s="21"/>
    </row>
    <row r="19" spans="1:9" x14ac:dyDescent="0.25">
      <c r="A19" s="3" t="s">
        <v>35</v>
      </c>
      <c r="B19" s="3" t="s">
        <v>36</v>
      </c>
      <c r="C19" s="5">
        <v>58</v>
      </c>
      <c r="D19" s="5">
        <v>70</v>
      </c>
      <c r="E19" s="5">
        <v>46</v>
      </c>
      <c r="F19" s="5">
        <v>3</v>
      </c>
      <c r="G19" s="21">
        <f>ROUND($E$4*C19+$E$5*D19+$E$6*E19+F19*$E$7,2)</f>
        <v>0</v>
      </c>
      <c r="H19" s="21"/>
      <c r="I19" s="12"/>
    </row>
    <row r="21" spans="1:9" x14ac:dyDescent="0.25">
      <c r="A21" s="16" t="s">
        <v>18</v>
      </c>
    </row>
    <row r="22" spans="1:9" x14ac:dyDescent="0.25">
      <c r="A22" s="16" t="s">
        <v>71</v>
      </c>
    </row>
    <row r="23" spans="1:9" x14ac:dyDescent="0.25">
      <c r="A23" s="16" t="s">
        <v>19</v>
      </c>
    </row>
    <row r="24" spans="1:9" x14ac:dyDescent="0.25">
      <c r="A24" s="16" t="s">
        <v>20</v>
      </c>
    </row>
    <row r="25" spans="1:9" x14ac:dyDescent="0.25">
      <c r="A25" s="16" t="s">
        <v>21</v>
      </c>
    </row>
    <row r="26" spans="1:9" x14ac:dyDescent="0.25">
      <c r="A26" s="16" t="s">
        <v>22</v>
      </c>
    </row>
    <row r="27" spans="1:9" x14ac:dyDescent="0.25">
      <c r="A27" s="16" t="s">
        <v>23</v>
      </c>
    </row>
    <row r="28" spans="1:9" x14ac:dyDescent="0.25">
      <c r="A28" s="16" t="s">
        <v>24</v>
      </c>
    </row>
    <row r="29" spans="1:9" x14ac:dyDescent="0.25">
      <c r="A29" s="18" t="s">
        <v>72</v>
      </c>
    </row>
    <row r="31" spans="1:9" x14ac:dyDescent="0.25">
      <c r="A31" s="24" t="s">
        <v>25</v>
      </c>
      <c r="B31" s="24"/>
      <c r="C31" s="24"/>
      <c r="D31" s="24"/>
      <c r="E31" s="24"/>
      <c r="F31" s="24"/>
      <c r="G31" s="24"/>
      <c r="H31" s="24"/>
    </row>
    <row r="32" spans="1:9" x14ac:dyDescent="0.25">
      <c r="A32" s="17" t="s">
        <v>16</v>
      </c>
      <c r="B32" s="7" t="s">
        <v>17</v>
      </c>
      <c r="C32" s="7" t="s">
        <v>76</v>
      </c>
      <c r="D32" s="7" t="s">
        <v>77</v>
      </c>
      <c r="E32" s="7" t="s">
        <v>78</v>
      </c>
      <c r="F32" s="7" t="s">
        <v>79</v>
      </c>
      <c r="G32" s="22" t="s">
        <v>70</v>
      </c>
      <c r="H32" s="23"/>
    </row>
    <row r="33" spans="1:8" x14ac:dyDescent="0.25">
      <c r="A33" s="3" t="s">
        <v>37</v>
      </c>
      <c r="B33" s="3" t="s">
        <v>38</v>
      </c>
      <c r="C33" s="5">
        <v>16</v>
      </c>
      <c r="D33" s="5">
        <v>126</v>
      </c>
      <c r="E33" s="5">
        <v>62</v>
      </c>
      <c r="F33" s="5">
        <v>1</v>
      </c>
      <c r="G33" s="21">
        <f t="shared" ref="G33:G44" si="0">ROUND($E$4*C33+$E$5*D33+$E$6*E33+F33*$E$7,2)</f>
        <v>0</v>
      </c>
      <c r="H33" s="21"/>
    </row>
    <row r="34" spans="1:8" x14ac:dyDescent="0.25">
      <c r="A34" s="3" t="s">
        <v>39</v>
      </c>
      <c r="B34" s="3" t="s">
        <v>40</v>
      </c>
      <c r="C34" s="5">
        <v>12</v>
      </c>
      <c r="D34" s="5">
        <v>82</v>
      </c>
      <c r="E34" s="5">
        <v>40</v>
      </c>
      <c r="F34" s="5">
        <v>1</v>
      </c>
      <c r="G34" s="21">
        <f t="shared" si="0"/>
        <v>0</v>
      </c>
      <c r="H34" s="21"/>
    </row>
    <row r="35" spans="1:8" x14ac:dyDescent="0.25">
      <c r="A35" s="3" t="s">
        <v>41</v>
      </c>
      <c r="B35" s="3" t="s">
        <v>42</v>
      </c>
      <c r="C35" s="5">
        <v>12</v>
      </c>
      <c r="D35" s="5">
        <v>86</v>
      </c>
      <c r="E35" s="5">
        <v>42</v>
      </c>
      <c r="F35" s="5">
        <v>1</v>
      </c>
      <c r="G35" s="21">
        <f t="shared" si="0"/>
        <v>0</v>
      </c>
      <c r="H35" s="21"/>
    </row>
    <row r="36" spans="1:8" x14ac:dyDescent="0.25">
      <c r="A36" s="3" t="s">
        <v>43</v>
      </c>
      <c r="B36" s="3" t="s">
        <v>44</v>
      </c>
      <c r="C36" s="5">
        <v>8</v>
      </c>
      <c r="D36" s="5">
        <v>64</v>
      </c>
      <c r="E36" s="5">
        <v>32</v>
      </c>
      <c r="F36" s="5">
        <v>1</v>
      </c>
      <c r="G36" s="21">
        <f t="shared" si="0"/>
        <v>0</v>
      </c>
      <c r="H36" s="21"/>
    </row>
    <row r="37" spans="1:8" x14ac:dyDescent="0.25">
      <c r="A37" s="3" t="s">
        <v>45</v>
      </c>
      <c r="B37" s="3" t="s">
        <v>46</v>
      </c>
      <c r="C37" s="5">
        <v>10</v>
      </c>
      <c r="D37" s="5">
        <v>80</v>
      </c>
      <c r="E37" s="5">
        <v>40</v>
      </c>
      <c r="F37" s="5">
        <v>1</v>
      </c>
      <c r="G37" s="21">
        <f t="shared" si="0"/>
        <v>0</v>
      </c>
      <c r="H37" s="21"/>
    </row>
    <row r="38" spans="1:8" x14ac:dyDescent="0.25">
      <c r="A38" s="3" t="s">
        <v>47</v>
      </c>
      <c r="B38" s="3" t="s">
        <v>48</v>
      </c>
      <c r="C38" s="5">
        <v>8</v>
      </c>
      <c r="D38" s="5">
        <v>60</v>
      </c>
      <c r="E38" s="5">
        <v>30</v>
      </c>
      <c r="F38" s="5">
        <v>2</v>
      </c>
      <c r="G38" s="21">
        <f t="shared" si="0"/>
        <v>0</v>
      </c>
      <c r="H38" s="21"/>
    </row>
    <row r="39" spans="1:8" x14ac:dyDescent="0.25">
      <c r="A39" s="3" t="s">
        <v>49</v>
      </c>
      <c r="B39" s="3" t="s">
        <v>50</v>
      </c>
      <c r="C39" s="5">
        <v>15</v>
      </c>
      <c r="D39" s="5">
        <v>114</v>
      </c>
      <c r="E39" s="5">
        <v>55</v>
      </c>
      <c r="F39" s="5">
        <v>2</v>
      </c>
      <c r="G39" s="21">
        <f t="shared" si="0"/>
        <v>0</v>
      </c>
      <c r="H39" s="21"/>
    </row>
    <row r="40" spans="1:8" x14ac:dyDescent="0.25">
      <c r="A40" s="3" t="s">
        <v>51</v>
      </c>
      <c r="B40" s="3" t="s">
        <v>52</v>
      </c>
      <c r="C40" s="5">
        <v>8</v>
      </c>
      <c r="D40" s="5">
        <v>58</v>
      </c>
      <c r="E40" s="5">
        <v>28</v>
      </c>
      <c r="F40" s="5">
        <v>2</v>
      </c>
      <c r="G40" s="21">
        <f t="shared" si="0"/>
        <v>0</v>
      </c>
      <c r="H40" s="21"/>
    </row>
    <row r="41" spans="1:8" x14ac:dyDescent="0.25">
      <c r="A41" s="3" t="s">
        <v>33</v>
      </c>
      <c r="B41" s="3" t="s">
        <v>53</v>
      </c>
      <c r="C41" s="5">
        <v>14</v>
      </c>
      <c r="D41" s="5">
        <v>100</v>
      </c>
      <c r="E41" s="5">
        <v>49</v>
      </c>
      <c r="F41" s="5">
        <v>3</v>
      </c>
      <c r="G41" s="21">
        <f t="shared" si="0"/>
        <v>0</v>
      </c>
      <c r="H41" s="21"/>
    </row>
    <row r="42" spans="1:8" x14ac:dyDescent="0.25">
      <c r="A42" s="3" t="s">
        <v>54</v>
      </c>
      <c r="B42" s="3" t="s">
        <v>55</v>
      </c>
      <c r="C42" s="5">
        <v>10</v>
      </c>
      <c r="D42" s="5">
        <v>70</v>
      </c>
      <c r="E42" s="5">
        <v>34</v>
      </c>
      <c r="F42" s="5">
        <v>2</v>
      </c>
      <c r="G42" s="21">
        <f t="shared" si="0"/>
        <v>0</v>
      </c>
      <c r="H42" s="21"/>
    </row>
    <row r="43" spans="1:8" x14ac:dyDescent="0.25">
      <c r="A43" s="3" t="s">
        <v>56</v>
      </c>
      <c r="B43" s="3" t="s">
        <v>57</v>
      </c>
      <c r="C43" s="5">
        <v>6</v>
      </c>
      <c r="D43" s="5">
        <v>48</v>
      </c>
      <c r="E43" s="5">
        <v>24</v>
      </c>
      <c r="F43" s="5">
        <v>1</v>
      </c>
      <c r="G43" s="21">
        <f t="shared" si="0"/>
        <v>0</v>
      </c>
      <c r="H43" s="21"/>
    </row>
    <row r="44" spans="1:8" x14ac:dyDescent="0.25">
      <c r="A44" s="3" t="s">
        <v>58</v>
      </c>
      <c r="B44" s="3" t="s">
        <v>59</v>
      </c>
      <c r="C44" s="5">
        <v>25</v>
      </c>
      <c r="D44" s="5">
        <v>188</v>
      </c>
      <c r="E44" s="5">
        <v>92</v>
      </c>
      <c r="F44" s="5">
        <v>2</v>
      </c>
      <c r="G44" s="21">
        <f t="shared" si="0"/>
        <v>0</v>
      </c>
      <c r="H44" s="21"/>
    </row>
    <row r="46" spans="1:8" x14ac:dyDescent="0.25">
      <c r="A46" s="16" t="s">
        <v>18</v>
      </c>
    </row>
    <row r="47" spans="1:8" x14ac:dyDescent="0.25">
      <c r="A47" s="16" t="s">
        <v>71</v>
      </c>
    </row>
    <row r="48" spans="1:8" x14ac:dyDescent="0.25">
      <c r="A48" s="16" t="s">
        <v>26</v>
      </c>
    </row>
    <row r="49" spans="1:8" x14ac:dyDescent="0.25">
      <c r="A49" s="16" t="s">
        <v>27</v>
      </c>
    </row>
    <row r="50" spans="1:8" x14ac:dyDescent="0.25">
      <c r="A50" s="16" t="s">
        <v>28</v>
      </c>
    </row>
    <row r="51" spans="1:8" x14ac:dyDescent="0.25">
      <c r="A51" s="18" t="s">
        <v>73</v>
      </c>
    </row>
    <row r="53" spans="1:8" x14ac:dyDescent="0.25">
      <c r="A53" s="24" t="s">
        <v>29</v>
      </c>
      <c r="B53" s="24"/>
      <c r="C53" s="24"/>
      <c r="D53" s="24"/>
      <c r="E53" s="24"/>
      <c r="F53" s="24"/>
      <c r="G53" s="24"/>
      <c r="H53" s="24"/>
    </row>
    <row r="54" spans="1:8" x14ac:dyDescent="0.25">
      <c r="A54" s="17" t="s">
        <v>16</v>
      </c>
      <c r="B54" s="7" t="s">
        <v>17</v>
      </c>
      <c r="C54" s="7" t="s">
        <v>76</v>
      </c>
      <c r="D54" s="7" t="s">
        <v>77</v>
      </c>
      <c r="E54" s="7" t="s">
        <v>78</v>
      </c>
      <c r="F54" s="7" t="s">
        <v>79</v>
      </c>
      <c r="G54" s="22" t="s">
        <v>70</v>
      </c>
      <c r="H54" s="23"/>
    </row>
    <row r="55" spans="1:8" x14ac:dyDescent="0.25">
      <c r="A55" s="3" t="s">
        <v>60</v>
      </c>
      <c r="B55" s="3" t="s">
        <v>61</v>
      </c>
      <c r="C55" s="5">
        <v>13</v>
      </c>
      <c r="D55" s="5">
        <v>51</v>
      </c>
      <c r="E55" s="5">
        <v>25</v>
      </c>
      <c r="F55" s="5">
        <v>2</v>
      </c>
      <c r="G55" s="21">
        <f>ROUND($E$4*C55+$E$5*D55+$E$6*E55+F55*$E$7,2)</f>
        <v>0</v>
      </c>
      <c r="H55" s="21"/>
    </row>
    <row r="56" spans="1:8" x14ac:dyDescent="0.25">
      <c r="A56" s="3" t="s">
        <v>62</v>
      </c>
      <c r="B56" s="3" t="s">
        <v>63</v>
      </c>
      <c r="C56" s="5">
        <v>18</v>
      </c>
      <c r="D56" s="5">
        <v>71</v>
      </c>
      <c r="E56" s="5">
        <v>36</v>
      </c>
      <c r="F56" s="5">
        <v>2</v>
      </c>
      <c r="G56" s="21">
        <f>ROUND($E$4*C56+$E$5*D56+$E$6*E56+F56*$E$7,2)</f>
        <v>0</v>
      </c>
      <c r="H56" s="21"/>
    </row>
    <row r="57" spans="1:8" x14ac:dyDescent="0.25">
      <c r="A57" s="3" t="s">
        <v>64</v>
      </c>
      <c r="B57" s="3" t="s">
        <v>65</v>
      </c>
      <c r="C57" s="5">
        <v>1</v>
      </c>
      <c r="D57" s="5">
        <v>6</v>
      </c>
      <c r="E57" s="5">
        <v>3</v>
      </c>
      <c r="F57" s="5">
        <v>1</v>
      </c>
      <c r="G57" s="21">
        <f>ROUND($E$4*C57+$E$5*D57+$E$6*E57+F57*$E$7,2)</f>
        <v>0</v>
      </c>
      <c r="H57" s="21"/>
    </row>
    <row r="59" spans="1:8" x14ac:dyDescent="0.25">
      <c r="A59" s="16" t="s">
        <v>18</v>
      </c>
    </row>
    <row r="60" spans="1:8" x14ac:dyDescent="0.25">
      <c r="A60" s="16" t="s">
        <v>71</v>
      </c>
    </row>
    <row r="61" spans="1:8" x14ac:dyDescent="0.25">
      <c r="A61" s="16" t="s">
        <v>30</v>
      </c>
    </row>
    <row r="62" spans="1:8" x14ac:dyDescent="0.25">
      <c r="A62" s="16" t="s">
        <v>31</v>
      </c>
    </row>
    <row r="63" spans="1:8" x14ac:dyDescent="0.25">
      <c r="A63" s="16" t="s">
        <v>32</v>
      </c>
    </row>
    <row r="64" spans="1:8" x14ac:dyDescent="0.25">
      <c r="A64" s="18" t="s">
        <v>74</v>
      </c>
    </row>
  </sheetData>
  <sheetProtection algorithmName="SHA-512" hashValue="oe8NOKci3uZk382aPiLH9qwHZPfoZtg5HCB/qhmQH+gSNVVce+u0hQEYcVgUEkj+Fu33mpMDnPKnq8tKfWPTNw==" saltValue="Zj+/z/ycsPv+knictNkfWw==" spinCount="100000" sheet="1" objects="1" scenarios="1"/>
  <mergeCells count="30">
    <mergeCell ref="A2:H2"/>
    <mergeCell ref="A8:F8"/>
    <mergeCell ref="G37:H37"/>
    <mergeCell ref="A1:H1"/>
    <mergeCell ref="A13:H13"/>
    <mergeCell ref="A14:H14"/>
    <mergeCell ref="G32:H32"/>
    <mergeCell ref="G33:H33"/>
    <mergeCell ref="A31:H31"/>
    <mergeCell ref="G17:H17"/>
    <mergeCell ref="G18:H18"/>
    <mergeCell ref="G19:H19"/>
    <mergeCell ref="G34:H34"/>
    <mergeCell ref="G35:H35"/>
    <mergeCell ref="G36:H36"/>
    <mergeCell ref="F10:G10"/>
    <mergeCell ref="A9:G9"/>
    <mergeCell ref="A16:H16"/>
    <mergeCell ref="G43:H43"/>
    <mergeCell ref="G38:H38"/>
    <mergeCell ref="G39:H39"/>
    <mergeCell ref="G40:H40"/>
    <mergeCell ref="G41:H41"/>
    <mergeCell ref="G42:H42"/>
    <mergeCell ref="G44:H44"/>
    <mergeCell ref="G55:H55"/>
    <mergeCell ref="G56:H56"/>
    <mergeCell ref="G57:H57"/>
    <mergeCell ref="G54:H54"/>
    <mergeCell ref="A53:H53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5D43E7DCDDA93408DF53A65FB0912C7" ma:contentTypeVersion="20" ma:contentTypeDescription="Crear nuevo documento." ma:contentTypeScope="" ma:versionID="ac95a975636f6c9558f7a7242a6782d1">
  <xsd:schema xmlns:xsd="http://www.w3.org/2001/XMLSchema" xmlns:xs="http://www.w3.org/2001/XMLSchema" xmlns:p="http://schemas.microsoft.com/office/2006/metadata/properties" xmlns:ns2="eb264beb-37a7-4bf5-8b18-b3cc38009e47" xmlns:ns3="af6a5ae5-36d2-40c1-8825-8980dff7fd42" targetNamespace="http://schemas.microsoft.com/office/2006/metadata/properties" ma:root="true" ma:fieldsID="fafd6a2639252eb95df118d1f55992b6" ns2:_="" ns3:_="">
    <xsd:import namespace="eb264beb-37a7-4bf5-8b18-b3cc38009e47"/>
    <xsd:import namespace="af6a5ae5-36d2-40c1-8825-8980dff7fd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cions" minOccurs="0"/>
                <xsd:element ref="ns2:MediaServiceObjectDetectorVersions" minOccurs="0"/>
                <xsd:element ref="ns2:MediaServiceSearchProperties" minOccurs="0"/>
                <xsd:element ref="ns2:Fecha" minOccurs="0"/>
                <xsd:element ref="ns2:Derivaci_x00f3_" minOccurs="0"/>
                <xsd:element ref="ns2: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264beb-37a7-4bf5-8b18-b3cc38009e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Observacions" ma:index="21" nillable="true" ma:displayName="Observacions" ma:format="Dropdown" ma:internalName="Observacions">
      <xsd:simpleType>
        <xsd:restriction base="dms:Choice">
          <xsd:enumeration value="Zona Nord"/>
          <xsd:enumeration value="Zona Centre"/>
          <xsd:enumeration value="Zona Sud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Fecha" ma:index="24" nillable="true" ma:displayName="Fecha" ma:format="DateOnly" ma:internalName="Fecha">
      <xsd:simpleType>
        <xsd:restriction base="dms:DateTime"/>
      </xsd:simpleType>
    </xsd:element>
    <xsd:element name="Derivaci_x00f3_" ma:index="25" nillable="true" ma:displayName="Derivació" ma:description="Nomenclatura Derivació Original" ma:format="Dropdown" ma:internalName="Derivaci_x00f3_">
      <xsd:simpleType>
        <xsd:restriction base="dms:Text">
          <xsd:maxLength value="255"/>
        </xsd:restriction>
      </xsd:simpleType>
    </xsd:element>
    <xsd:element name="Data" ma:index="26" nillable="true" ma:displayName="Data" ma:format="DateOnly" ma:internalName="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6a5ae5-36d2-40c1-8825-8980dff7fd4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4dcdfad-2416-4271-ac62-7a8df1594188}" ma:internalName="TaxCatchAll" ma:showField="CatchAllData" ma:web="af6a5ae5-36d2-40c1-8825-8980dff7fd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 xmlns="eb264beb-37a7-4bf5-8b18-b3cc38009e47" xsi:nil="true"/>
    <Fecha xmlns="eb264beb-37a7-4bf5-8b18-b3cc38009e47" xsi:nil="true"/>
    <Derivaci_x00f3_ xmlns="eb264beb-37a7-4bf5-8b18-b3cc38009e47" xsi:nil="true"/>
    <Observacions xmlns="eb264beb-37a7-4bf5-8b18-b3cc38009e47" xsi:nil="true"/>
    <lcf76f155ced4ddcb4097134ff3c332f xmlns="eb264beb-37a7-4bf5-8b18-b3cc38009e47">
      <Terms xmlns="http://schemas.microsoft.com/office/infopath/2007/PartnerControls"/>
    </lcf76f155ced4ddcb4097134ff3c332f>
    <TaxCatchAll xmlns="af6a5ae5-36d2-40c1-8825-8980dff7fd4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FFC789-DFEF-4625-B21D-46406A185A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264beb-37a7-4bf5-8b18-b3cc38009e47"/>
    <ds:schemaRef ds:uri="af6a5ae5-36d2-40c1-8825-8980dff7fd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CB5419-1C55-4D74-872E-9E018AB104D0}">
  <ds:schemaRefs>
    <ds:schemaRef ds:uri="http://schemas.microsoft.com/office/2006/metadata/properties"/>
    <ds:schemaRef ds:uri="http://schemas.microsoft.com/office/infopath/2007/PartnerControls"/>
    <ds:schemaRef ds:uri="eb264beb-37a7-4bf5-8b18-b3cc38009e47"/>
    <ds:schemaRef ds:uri="af6a5ae5-36d2-40c1-8825-8980dff7fd42"/>
  </ds:schemaRefs>
</ds:datastoreItem>
</file>

<file path=customXml/itemProps3.xml><?xml version="1.0" encoding="utf-8"?>
<ds:datastoreItem xmlns:ds="http://schemas.openxmlformats.org/officeDocument/2006/customXml" ds:itemID="{9A501782-87A3-44A3-8FA1-6BAAEBAA55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Vilar</dc:creator>
  <cp:lastModifiedBy>Puente Masip, Edurne</cp:lastModifiedBy>
  <cp:lastPrinted>2025-06-04T09:00:23Z</cp:lastPrinted>
  <dcterms:created xsi:type="dcterms:W3CDTF">2024-04-05T14:48:04Z</dcterms:created>
  <dcterms:modified xsi:type="dcterms:W3CDTF">2025-07-24T11:21:46Z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0x01010025D43E7DCDDA93408DF53A65FB0912C7</vt:lpwstr>
  </property>
</Properties>
</file>